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D:\My WORKS\1_TSAHIM_SHILJILT\2024\Neelttei_medeelel_data\ГТАХ\"/>
    </mc:Choice>
  </mc:AlternateContent>
  <xr:revisionPtr revIDLastSave="0" documentId="8_{BB5227F1-AD55-4F3A-AEAA-A9FA2534BCD2}" xr6:coauthVersionLast="47" xr6:coauthVersionMax="47" xr10:uidLastSave="{00000000-0000-0000-0000-000000000000}"/>
  <bookViews>
    <workbookView xWindow="-120" yWindow="-120" windowWidth="29040" windowHeight="15840" xr2:uid="{1BCA1215-3556-4B66-9332-2CBD4500835A}"/>
  </bookViews>
  <sheets>
    <sheet name="2023"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1" i="1" l="1"/>
  <c r="E22" i="1"/>
  <c r="E23" i="1"/>
  <c r="O24" i="1"/>
  <c r="M24" i="1"/>
  <c r="L24" i="1"/>
  <c r="K24" i="1"/>
  <c r="I24" i="1"/>
  <c r="H24" i="1"/>
  <c r="G24" i="1"/>
  <c r="F24" i="1"/>
  <c r="E20" i="1"/>
  <c r="E24" i="1" s="1"/>
  <c r="J18" i="1"/>
  <c r="N17" i="1"/>
  <c r="N24" i="1" s="1"/>
  <c r="J14" i="1"/>
  <c r="J13" i="1"/>
  <c r="J12" i="1"/>
  <c r="J11" i="1"/>
  <c r="J8" i="1"/>
  <c r="J7" i="1"/>
  <c r="J6" i="1"/>
  <c r="J5" i="1"/>
  <c r="J24" i="1" l="1"/>
</calcChain>
</file>

<file path=xl/sharedStrings.xml><?xml version="1.0" encoding="utf-8"?>
<sst xmlns="http://schemas.openxmlformats.org/spreadsheetml/2006/main" count="52" uniqueCount="50">
  <si>
    <t>Гэрээлэгчийн тухайн жилд оруулсан хөрөнгө оруулалт, гаргасан зардал, нөөц ашигласаны төлбөр, олборлосон болон борлуулсан газрын тосны хэмжээ, улсын болон орон нутгийн төсөвт төлсөн албан татвар, ГТТхуулийн 34 дүгээр зүйлд заасан төлбөр, урамшуулал, үйлчилгээний хөлсний хэмжээ</t>
  </si>
  <si>
    <t>№</t>
  </si>
  <si>
    <t>Гэрээлэгч компани</t>
  </si>
  <si>
    <t>Талбайн нэр</t>
  </si>
  <si>
    <t>2023 он</t>
  </si>
  <si>
    <t>Тухайн жилд оруулсан хөрөнгө оруулалт (ам.доллар)</t>
  </si>
  <si>
    <t>ӨНЗ-ын дүн* (ам.доллар)</t>
  </si>
  <si>
    <t>Олборлосон газрын тосны хэмжээ (баррель)</t>
  </si>
  <si>
    <t>Борлуулсан газрын тосны хэмжээ (баррель)</t>
  </si>
  <si>
    <t>Нөөц ашигласаны төлбөр (ам.доллар)</t>
  </si>
  <si>
    <t>Улсын болон орон нутгийн төсөвт төлсөн албан татвар (ам.доллар)</t>
  </si>
  <si>
    <t>Тусгай зөвшөөрлийн төлбөр (ам.доллар)</t>
  </si>
  <si>
    <t>Сургалтын урамшуулал (ам.доллар)</t>
  </si>
  <si>
    <t>Төлөөлөгчийн газрын үйл ажиллагааны дэмжлэг (ам.доллар)</t>
  </si>
  <si>
    <t>Орон нутгийг хөгжүүлэх урамшуулал (ам.доллар)</t>
  </si>
  <si>
    <t>Газрын тосны тухай хуулийн 11.2.9 заасан хөрөнгө (ам.доллар)</t>
  </si>
  <si>
    <t>Монголын-Алт /МАК/ ХХК</t>
  </si>
  <si>
    <t xml:space="preserve">Төхөм Х урд </t>
  </si>
  <si>
    <t>Метангаз ресурс ХХК</t>
  </si>
  <si>
    <t>Тавантолгой XXXIII</t>
  </si>
  <si>
    <t>Жи Өү Эйч ХХК</t>
  </si>
  <si>
    <t>Номгон IX</t>
  </si>
  <si>
    <t>Тахь ресурс ХХК</t>
  </si>
  <si>
    <t>Т I</t>
  </si>
  <si>
    <t>Богд IV</t>
  </si>
  <si>
    <t>Онги V</t>
  </si>
  <si>
    <t>Тэлмэн ресурс ХХК</t>
  </si>
  <si>
    <t>Гурвантэс XXXV</t>
  </si>
  <si>
    <t>Смарт-Ойл Инвестмент ХХК</t>
  </si>
  <si>
    <t>Эргэл XII</t>
  </si>
  <si>
    <t>Капкорп Монголиа ХХК</t>
  </si>
  <si>
    <t>Шунхлай энержи ХХК</t>
  </si>
  <si>
    <t>СулинхээрXXIII</t>
  </si>
  <si>
    <t>Петрочайна Дачин Тамсаг ХХК</t>
  </si>
  <si>
    <t>Тосон уул -XIX</t>
  </si>
  <si>
    <t>Тамсаг-XXI</t>
  </si>
  <si>
    <t>Доншен (Монгол) газрын тос ХХК</t>
  </si>
  <si>
    <t>БХГ-97</t>
  </si>
  <si>
    <t xml:space="preserve">Петроматад ХХК </t>
  </si>
  <si>
    <t>Матад XX</t>
  </si>
  <si>
    <t>Дүн</t>
  </si>
  <si>
    <t>Зон Хэн Юу Тиан ХХК</t>
  </si>
  <si>
    <t>Галба XI</t>
  </si>
  <si>
    <t>Чайна Голден Сий Петролиум Эксплорэйшн Корпорэйшн ХХК</t>
  </si>
  <si>
    <t>Тариач XV</t>
  </si>
  <si>
    <t>Макс Ойл  ХХК</t>
  </si>
  <si>
    <t>Арбулаг XXIX</t>
  </si>
  <si>
    <t xml:space="preserve">Түмэн ойл ХХК </t>
  </si>
  <si>
    <t>Баянтүмэн XVII</t>
  </si>
  <si>
    <t>Үйл ажиллагаа явуулаагүй.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</si>
</sst>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9" x14ac:knownFonts="1">
    <font>
      <sz val="11"/>
      <color theme="1"/>
      <name val="Calibri"/>
      <family val="2"/>
      <scheme val="minor"/>
    </font>
    <font>
      <sz val="11"/>
      <color theme="1"/>
      <name val="Calibri"/>
      <family val="2"/>
      <scheme val="minor"/>
    </font>
    <font>
      <sz val="10"/>
      <color theme="1"/>
      <name val="Arial"/>
      <family val="2"/>
    </font>
    <font>
      <b/>
      <sz val="12"/>
      <color theme="1"/>
      <name val="Arial"/>
      <family val="2"/>
    </font>
    <font>
      <sz val="10"/>
      <color rgb="FF000000"/>
      <name val="Arial"/>
      <family val="2"/>
    </font>
    <font>
      <b/>
      <sz val="10"/>
      <color theme="1"/>
      <name val="Arial"/>
      <family val="2"/>
    </font>
    <font>
      <sz val="10"/>
      <name val="Arial"/>
      <family val="2"/>
    </font>
    <font>
      <b/>
      <sz val="10"/>
      <color rgb="FF000000"/>
      <name val="Arial"/>
      <family val="2"/>
    </font>
    <font>
      <b/>
      <sz val="10"/>
      <name val="Arial"/>
      <family val="2"/>
    </font>
  </fonts>
  <fills count="5">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theme="9"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53">
    <xf numFmtId="0" fontId="0" fillId="0" borderId="0" xfId="0"/>
    <xf numFmtId="0" fontId="2" fillId="0" borderId="0" xfId="0" applyFont="1"/>
    <xf numFmtId="43" fontId="2" fillId="0" borderId="0" xfId="1" applyFont="1"/>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43" fontId="4" fillId="0" borderId="1" xfId="1" applyFont="1" applyBorder="1" applyAlignment="1">
      <alignment horizontal="center" vertical="center" wrapText="1"/>
    </xf>
    <xf numFmtId="0" fontId="2" fillId="0" borderId="1" xfId="0" applyFont="1" applyBorder="1" applyAlignment="1">
      <alignment horizontal="center" vertical="center" wrapText="1"/>
    </xf>
    <xf numFmtId="43" fontId="2" fillId="0" borderId="1" xfId="1" applyFont="1" applyBorder="1" applyAlignment="1">
      <alignment horizontal="center" wrapText="1"/>
    </xf>
    <xf numFmtId="0" fontId="2" fillId="0" borderId="0" xfId="0" applyFont="1" applyAlignment="1">
      <alignment horizontal="center"/>
    </xf>
    <xf numFmtId="0" fontId="2" fillId="0" borderId="1" xfId="0" applyFont="1" applyBorder="1" applyAlignment="1">
      <alignment horizontal="justify" vertical="center" wrapText="1"/>
    </xf>
    <xf numFmtId="0" fontId="2" fillId="0" borderId="1" xfId="0" applyFont="1" applyBorder="1" applyAlignment="1">
      <alignment horizontal="left" vertical="center" wrapText="1"/>
    </xf>
    <xf numFmtId="43" fontId="2" fillId="0" borderId="1" xfId="1" applyFont="1" applyBorder="1" applyAlignment="1">
      <alignment horizontal="left" vertical="center" wrapText="1"/>
    </xf>
    <xf numFmtId="4" fontId="4" fillId="0" borderId="1" xfId="0" applyNumberFormat="1" applyFont="1" applyBorder="1" applyAlignment="1">
      <alignment horizontal="right" vertical="center" wrapText="1"/>
    </xf>
    <xf numFmtId="43" fontId="2" fillId="2" borderId="1" xfId="1" applyFont="1" applyFill="1" applyBorder="1" applyAlignment="1">
      <alignment vertical="center"/>
    </xf>
    <xf numFmtId="43" fontId="2" fillId="0" borderId="1" xfId="1" applyFont="1" applyBorder="1" applyAlignment="1">
      <alignment vertical="center"/>
    </xf>
    <xf numFmtId="43" fontId="2" fillId="0" borderId="1" xfId="1" applyFont="1" applyFill="1" applyBorder="1" applyAlignment="1">
      <alignment vertical="center"/>
    </xf>
    <xf numFmtId="4" fontId="4" fillId="0" borderId="1" xfId="0" applyNumberFormat="1" applyFont="1" applyBorder="1" applyAlignment="1">
      <alignment horizontal="left" vertical="center" wrapText="1"/>
    </xf>
    <xf numFmtId="43" fontId="4" fillId="0" borderId="1" xfId="1" applyFont="1" applyBorder="1" applyAlignment="1">
      <alignment horizontal="left" vertical="center" wrapText="1"/>
    </xf>
    <xf numFmtId="0" fontId="2" fillId="0" borderId="2" xfId="0" applyFont="1" applyBorder="1" applyAlignment="1">
      <alignment horizontal="justify" vertical="center" wrapText="1"/>
    </xf>
    <xf numFmtId="4" fontId="6" fillId="0" borderId="1" xfId="0" applyNumberFormat="1" applyFont="1" applyBorder="1" applyAlignment="1">
      <alignment horizontal="right" vertical="center" wrapText="1"/>
    </xf>
    <xf numFmtId="0" fontId="4" fillId="2" borderId="1" xfId="0" applyFont="1" applyFill="1" applyBorder="1" applyAlignment="1">
      <alignment horizontal="right" vertical="center" wrapText="1"/>
    </xf>
    <xf numFmtId="43" fontId="4" fillId="3" borderId="1" xfId="1" applyFont="1" applyFill="1" applyBorder="1" applyAlignment="1">
      <alignment horizontal="right" vertical="center" wrapText="1"/>
    </xf>
    <xf numFmtId="43" fontId="4" fillId="0" borderId="1" xfId="1" applyFont="1" applyFill="1" applyBorder="1" applyAlignment="1">
      <alignment horizontal="right" vertical="center" wrapText="1"/>
    </xf>
    <xf numFmtId="43" fontId="6" fillId="2" borderId="1" xfId="1" applyFont="1" applyFill="1" applyBorder="1" applyAlignment="1">
      <alignment horizontal="left" vertical="center" wrapText="1"/>
    </xf>
    <xf numFmtId="43" fontId="7" fillId="4" borderId="1" xfId="1" applyFont="1" applyFill="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left"/>
    </xf>
    <xf numFmtId="43" fontId="2" fillId="0" borderId="0" xfId="1" applyFont="1" applyAlignment="1">
      <alignment horizontal="left"/>
    </xf>
    <xf numFmtId="0" fontId="4" fillId="2" borderId="2" xfId="0" applyFont="1" applyFill="1" applyBorder="1" applyAlignment="1">
      <alignment horizontal="center" vertical="center" wrapText="1"/>
    </xf>
    <xf numFmtId="0" fontId="2" fillId="2" borderId="2" xfId="0" applyFont="1" applyFill="1" applyBorder="1" applyAlignment="1">
      <alignment horizontal="justify" vertical="center" wrapText="1"/>
    </xf>
    <xf numFmtId="0" fontId="2" fillId="2" borderId="2" xfId="0" applyFont="1" applyFill="1" applyBorder="1" applyAlignment="1">
      <alignment horizontal="center" vertical="center" wrapText="1"/>
    </xf>
    <xf numFmtId="4" fontId="4" fillId="2" borderId="1" xfId="0" applyNumberFormat="1" applyFont="1" applyFill="1" applyBorder="1" applyAlignment="1">
      <alignment horizontal="left" vertical="center" wrapText="1"/>
    </xf>
    <xf numFmtId="43" fontId="4" fillId="2" borderId="1" xfId="0" applyNumberFormat="1" applyFont="1" applyFill="1" applyBorder="1" applyAlignment="1">
      <alignment horizontal="right" vertical="center" wrapText="1"/>
    </xf>
    <xf numFmtId="0" fontId="4" fillId="0" borderId="1" xfId="0" applyFont="1" applyBorder="1" applyAlignment="1">
      <alignment horizontal="right" vertical="center" wrapText="1"/>
    </xf>
    <xf numFmtId="43" fontId="4" fillId="0" borderId="1" xfId="0" applyNumberFormat="1" applyFont="1" applyBorder="1" applyAlignment="1">
      <alignment horizontal="right" vertical="center" wrapText="1"/>
    </xf>
    <xf numFmtId="0" fontId="7" fillId="4" borderId="1" xfId="0" applyFont="1" applyFill="1" applyBorder="1" applyAlignment="1">
      <alignment horizontal="center" vertical="center" wrapText="1"/>
    </xf>
    <xf numFmtId="43" fontId="2" fillId="2" borderId="2" xfId="1" applyFont="1" applyFill="1" applyBorder="1" applyAlignment="1">
      <alignment horizontal="center" vertical="center"/>
    </xf>
    <xf numFmtId="43" fontId="2" fillId="2" borderId="4" xfId="1" applyFont="1" applyFill="1" applyBorder="1" applyAlignment="1">
      <alignment horizontal="center" vertical="center"/>
    </xf>
    <xf numFmtId="43" fontId="2" fillId="2" borderId="3" xfId="1" applyFont="1" applyFill="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3" fillId="0" borderId="0" xfId="0" applyFont="1" applyAlignment="1">
      <alignment horizontal="center" vertical="center" wrapText="1"/>
    </xf>
    <xf numFmtId="43" fontId="5" fillId="0" borderId="1" xfId="1" applyFont="1" applyBorder="1" applyAlignment="1">
      <alignment horizontal="center" vertical="center"/>
    </xf>
    <xf numFmtId="0" fontId="4" fillId="0" borderId="1" xfId="0" applyFont="1" applyBorder="1" applyAlignment="1">
      <alignment vertical="center" wrapText="1"/>
    </xf>
    <xf numFmtId="43" fontId="6" fillId="2" borderId="2" xfId="1" applyFont="1" applyFill="1" applyBorder="1" applyAlignment="1">
      <alignment horizontal="left" vertical="center" wrapText="1"/>
    </xf>
    <xf numFmtId="43" fontId="6" fillId="2" borderId="3" xfId="1" applyFont="1" applyFill="1" applyBorder="1" applyAlignment="1">
      <alignment horizontal="left" vertical="center" wrapText="1"/>
    </xf>
    <xf numFmtId="0" fontId="4" fillId="0" borderId="1" xfId="0" applyFont="1" applyFill="1" applyBorder="1" applyAlignment="1">
      <alignment horizontal="right" vertical="center" wrapText="1"/>
    </xf>
    <xf numFmtId="43" fontId="4" fillId="0" borderId="1" xfId="0" applyNumberFormat="1" applyFont="1" applyFill="1" applyBorder="1" applyAlignment="1">
      <alignment horizontal="right" vertical="center" wrapText="1"/>
    </xf>
    <xf numFmtId="164" fontId="4" fillId="0" borderId="1" xfId="1" applyNumberFormat="1" applyFont="1" applyFill="1" applyBorder="1" applyAlignment="1">
      <alignment horizontal="right" vertical="center" wrapText="1"/>
    </xf>
    <xf numFmtId="164" fontId="4" fillId="0" borderId="1" xfId="0" applyNumberFormat="1" applyFont="1" applyFill="1" applyBorder="1" applyAlignment="1">
      <alignment horizontal="right" vertical="center" wrapText="1"/>
    </xf>
    <xf numFmtId="43" fontId="8" fillId="0" borderId="5" xfId="1" applyFont="1" applyFill="1" applyBorder="1" applyAlignment="1">
      <alignment horizontal="left" vertical="center" wrapText="1"/>
    </xf>
    <xf numFmtId="43" fontId="8" fillId="0" borderId="6" xfId="1" applyFont="1" applyFill="1" applyBorder="1" applyAlignment="1">
      <alignment horizontal="lef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E9914-BA76-40E4-B1E7-9DB80029F1C0}">
  <dimension ref="A1:O24"/>
  <sheetViews>
    <sheetView tabSelected="1" workbookViewId="0">
      <selection activeCell="K10" sqref="K10"/>
    </sheetView>
  </sheetViews>
  <sheetFormatPr defaultRowHeight="12.75" x14ac:dyDescent="0.2"/>
  <cols>
    <col min="1" max="1" width="9.140625" style="1"/>
    <col min="2" max="2" width="30.7109375" style="1" customWidth="1"/>
    <col min="3" max="3" width="5.85546875" style="25" customWidth="1"/>
    <col min="4" max="4" width="16.85546875" style="26" customWidth="1"/>
    <col min="5" max="5" width="19.5703125" style="27" customWidth="1"/>
    <col min="6" max="6" width="18.42578125" style="1" customWidth="1"/>
    <col min="7" max="9" width="14" style="1" customWidth="1"/>
    <col min="10" max="10" width="15.85546875" style="2" customWidth="1"/>
    <col min="11" max="14" width="14" style="1" customWidth="1"/>
    <col min="15" max="15" width="14" style="2" customWidth="1"/>
    <col min="16" max="16384" width="9.140625" style="1"/>
  </cols>
  <sheetData>
    <row r="1" spans="1:15" ht="48.75" customHeight="1" x14ac:dyDescent="0.2">
      <c r="B1" s="42" t="s">
        <v>0</v>
      </c>
      <c r="C1" s="42"/>
      <c r="D1" s="42"/>
      <c r="E1" s="42"/>
      <c r="F1" s="42"/>
      <c r="G1" s="42"/>
      <c r="H1" s="42"/>
      <c r="I1" s="42"/>
      <c r="J1" s="42"/>
      <c r="K1" s="42"/>
      <c r="L1" s="42"/>
      <c r="M1" s="42"/>
      <c r="N1" s="42"/>
    </row>
    <row r="3" spans="1:15" ht="35.25" customHeight="1" x14ac:dyDescent="0.2">
      <c r="A3" s="39" t="s">
        <v>1</v>
      </c>
      <c r="B3" s="39" t="s">
        <v>2</v>
      </c>
      <c r="C3" s="40" t="s">
        <v>1</v>
      </c>
      <c r="D3" s="39" t="s">
        <v>3</v>
      </c>
      <c r="E3" s="43" t="s">
        <v>4</v>
      </c>
      <c r="F3" s="43"/>
      <c r="G3" s="43"/>
      <c r="H3" s="43"/>
      <c r="I3" s="43"/>
      <c r="J3" s="43"/>
      <c r="K3" s="43"/>
      <c r="L3" s="43"/>
      <c r="M3" s="43"/>
      <c r="N3" s="43"/>
      <c r="O3" s="43"/>
    </row>
    <row r="4" spans="1:15" s="8" customFormat="1" ht="63.75" x14ac:dyDescent="0.2">
      <c r="A4" s="39"/>
      <c r="B4" s="39"/>
      <c r="C4" s="41"/>
      <c r="D4" s="39"/>
      <c r="E4" s="5" t="s">
        <v>5</v>
      </c>
      <c r="F4" s="3" t="s">
        <v>6</v>
      </c>
      <c r="G4" s="3" t="s">
        <v>7</v>
      </c>
      <c r="H4" s="3" t="s">
        <v>8</v>
      </c>
      <c r="I4" s="3" t="s">
        <v>9</v>
      </c>
      <c r="J4" s="5" t="s">
        <v>10</v>
      </c>
      <c r="K4" s="6" t="s">
        <v>11</v>
      </c>
      <c r="L4" s="6" t="s">
        <v>12</v>
      </c>
      <c r="M4" s="6" t="s">
        <v>13</v>
      </c>
      <c r="N4" s="6" t="s">
        <v>14</v>
      </c>
      <c r="O4" s="7" t="s">
        <v>15</v>
      </c>
    </row>
    <row r="5" spans="1:15" ht="21.75" customHeight="1" x14ac:dyDescent="0.2">
      <c r="A5" s="3">
        <v>1</v>
      </c>
      <c r="B5" s="9" t="s">
        <v>16</v>
      </c>
      <c r="C5" s="6">
        <v>1</v>
      </c>
      <c r="D5" s="10" t="s">
        <v>17</v>
      </c>
      <c r="E5" s="11">
        <v>4099174.43</v>
      </c>
      <c r="F5" s="12">
        <v>3726333.99</v>
      </c>
      <c r="G5" s="47"/>
      <c r="H5" s="48"/>
      <c r="I5" s="22"/>
      <c r="J5" s="13">
        <f>294567406371.74/3410.69</f>
        <v>86365927.824498847</v>
      </c>
      <c r="K5" s="14">
        <v>184344.75</v>
      </c>
      <c r="L5" s="14">
        <v>105667.31</v>
      </c>
      <c r="M5" s="14">
        <v>137228</v>
      </c>
      <c r="N5" s="14">
        <v>88920.91</v>
      </c>
      <c r="O5" s="14">
        <v>0</v>
      </c>
    </row>
    <row r="6" spans="1:15" ht="21.75" customHeight="1" x14ac:dyDescent="0.2">
      <c r="A6" s="3">
        <v>2</v>
      </c>
      <c r="B6" s="9" t="s">
        <v>18</v>
      </c>
      <c r="C6" s="6">
        <v>2</v>
      </c>
      <c r="D6" s="10" t="s">
        <v>19</v>
      </c>
      <c r="E6" s="11">
        <v>5784517.7000000002</v>
      </c>
      <c r="F6" s="12">
        <v>4280053.5999999996</v>
      </c>
      <c r="G6" s="47"/>
      <c r="H6" s="48"/>
      <c r="I6" s="22"/>
      <c r="J6" s="13">
        <f>910536426.45/3410.69</f>
        <v>266965.46049333125</v>
      </c>
      <c r="K6" s="14">
        <v>1992.9</v>
      </c>
      <c r="L6" s="14">
        <v>100000</v>
      </c>
      <c r="M6" s="14">
        <v>50000</v>
      </c>
      <c r="N6" s="14">
        <v>100000</v>
      </c>
      <c r="O6" s="14">
        <v>331186.59999999998</v>
      </c>
    </row>
    <row r="7" spans="1:15" ht="21.75" customHeight="1" x14ac:dyDescent="0.2">
      <c r="A7" s="3">
        <v>3</v>
      </c>
      <c r="B7" s="9" t="s">
        <v>20</v>
      </c>
      <c r="C7" s="6">
        <v>3</v>
      </c>
      <c r="D7" s="10" t="s">
        <v>21</v>
      </c>
      <c r="E7" s="11">
        <v>4658762.53</v>
      </c>
      <c r="F7" s="12">
        <v>3976110.53</v>
      </c>
      <c r="G7" s="47"/>
      <c r="H7" s="48"/>
      <c r="I7" s="22"/>
      <c r="J7" s="13">
        <f>181093725.8/3410.69</f>
        <v>53095.920708126512</v>
      </c>
      <c r="K7" s="14">
        <v>89640.17</v>
      </c>
      <c r="L7" s="14">
        <v>35000</v>
      </c>
      <c r="M7" s="14">
        <v>50000</v>
      </c>
      <c r="N7" s="14">
        <v>50000</v>
      </c>
      <c r="O7" s="14">
        <v>70383.199999999997</v>
      </c>
    </row>
    <row r="8" spans="1:15" ht="21.75" customHeight="1" x14ac:dyDescent="0.2">
      <c r="A8" s="39">
        <v>4</v>
      </c>
      <c r="B8" s="44" t="s">
        <v>22</v>
      </c>
      <c r="C8" s="6">
        <v>4</v>
      </c>
      <c r="D8" s="10" t="s">
        <v>23</v>
      </c>
      <c r="E8" s="11">
        <v>109332.41</v>
      </c>
      <c r="F8" s="12">
        <v>89161.36</v>
      </c>
      <c r="G8" s="47"/>
      <c r="H8" s="48"/>
      <c r="I8" s="47"/>
      <c r="J8" s="36">
        <f>69745000/3410.69</f>
        <v>20448.941416546211</v>
      </c>
      <c r="K8" s="14">
        <v>38434.44</v>
      </c>
      <c r="L8" s="14">
        <v>0</v>
      </c>
      <c r="M8" s="14">
        <v>15000</v>
      </c>
      <c r="N8" s="14">
        <v>8736.6</v>
      </c>
      <c r="O8" s="14">
        <v>0</v>
      </c>
    </row>
    <row r="9" spans="1:15" ht="21.75" customHeight="1" x14ac:dyDescent="0.2">
      <c r="A9" s="39"/>
      <c r="B9" s="44"/>
      <c r="C9" s="6">
        <v>5</v>
      </c>
      <c r="D9" s="10" t="s">
        <v>24</v>
      </c>
      <c r="E9" s="11">
        <v>1072874.5900000001</v>
      </c>
      <c r="F9" s="12">
        <v>905196.93</v>
      </c>
      <c r="G9" s="47"/>
      <c r="H9" s="48"/>
      <c r="I9" s="47"/>
      <c r="J9" s="37"/>
      <c r="K9" s="14">
        <v>87187.16</v>
      </c>
      <c r="L9" s="14">
        <v>15000</v>
      </c>
      <c r="M9" s="14">
        <v>30000</v>
      </c>
      <c r="N9" s="14">
        <v>1701.5</v>
      </c>
      <c r="O9" s="15">
        <v>33789</v>
      </c>
    </row>
    <row r="10" spans="1:15" ht="21.75" customHeight="1" x14ac:dyDescent="0.2">
      <c r="A10" s="39"/>
      <c r="B10" s="44"/>
      <c r="C10" s="6">
        <v>6</v>
      </c>
      <c r="D10" s="10" t="s">
        <v>25</v>
      </c>
      <c r="E10" s="11">
        <v>978553.1</v>
      </c>
      <c r="F10" s="12">
        <v>838918.02</v>
      </c>
      <c r="G10" s="47"/>
      <c r="H10" s="48"/>
      <c r="I10" s="47"/>
      <c r="J10" s="38"/>
      <c r="K10" s="14">
        <v>63430.080000000002</v>
      </c>
      <c r="L10" s="14">
        <v>15000</v>
      </c>
      <c r="M10" s="14">
        <v>30000</v>
      </c>
      <c r="N10" s="14">
        <v>870</v>
      </c>
      <c r="O10" s="14">
        <v>30335</v>
      </c>
    </row>
    <row r="11" spans="1:15" ht="21.75" customHeight="1" x14ac:dyDescent="0.2">
      <c r="A11" s="3">
        <v>5</v>
      </c>
      <c r="B11" s="9" t="s">
        <v>26</v>
      </c>
      <c r="C11" s="6">
        <v>7</v>
      </c>
      <c r="D11" s="10" t="s">
        <v>27</v>
      </c>
      <c r="E11" s="11">
        <v>5143618.9000000004</v>
      </c>
      <c r="F11" s="12">
        <v>4978809.63</v>
      </c>
      <c r="G11" s="47"/>
      <c r="H11" s="48"/>
      <c r="I11" s="22"/>
      <c r="J11" s="13">
        <f>180330494.61/3410.69</f>
        <v>52872.144525008138</v>
      </c>
      <c r="K11" s="14">
        <v>25195.83</v>
      </c>
      <c r="L11" s="14">
        <v>30000</v>
      </c>
      <c r="M11" s="14">
        <v>30000</v>
      </c>
      <c r="N11" s="14">
        <v>30000</v>
      </c>
      <c r="O11" s="14">
        <v>29310</v>
      </c>
    </row>
    <row r="12" spans="1:15" ht="21.75" customHeight="1" x14ac:dyDescent="0.2">
      <c r="A12" s="3">
        <v>6</v>
      </c>
      <c r="B12" s="9" t="s">
        <v>28</v>
      </c>
      <c r="C12" s="6">
        <v>8</v>
      </c>
      <c r="D12" s="16" t="s">
        <v>29</v>
      </c>
      <c r="E12" s="17">
        <v>2486384.08</v>
      </c>
      <c r="F12" s="12">
        <v>2263237.2600000002</v>
      </c>
      <c r="G12" s="47"/>
      <c r="H12" s="48"/>
      <c r="I12" s="47"/>
      <c r="J12" s="13">
        <f>13799938.24/3410.69</f>
        <v>4046.0840005981195</v>
      </c>
      <c r="K12" s="14">
        <v>33146.82</v>
      </c>
      <c r="L12" s="14">
        <v>80000</v>
      </c>
      <c r="M12" s="14">
        <v>50000</v>
      </c>
      <c r="N12" s="14">
        <v>60000</v>
      </c>
      <c r="O12" s="14">
        <v>64968</v>
      </c>
    </row>
    <row r="13" spans="1:15" ht="21.75" customHeight="1" x14ac:dyDescent="0.2">
      <c r="A13" s="4">
        <v>7</v>
      </c>
      <c r="B13" s="18" t="s">
        <v>30</v>
      </c>
      <c r="C13" s="6">
        <v>9</v>
      </c>
      <c r="D13" s="16" t="s">
        <v>25</v>
      </c>
      <c r="E13" s="17">
        <v>2484982.2799999998</v>
      </c>
      <c r="F13" s="12">
        <v>2100048.6</v>
      </c>
      <c r="G13" s="47"/>
      <c r="H13" s="48"/>
      <c r="I13" s="47"/>
      <c r="J13" s="13">
        <f>180551413.69/3410.69</f>
        <v>52936.917072498523</v>
      </c>
      <c r="K13" s="14">
        <v>63495.58</v>
      </c>
      <c r="L13" s="14">
        <v>75000</v>
      </c>
      <c r="M13" s="14">
        <v>40000</v>
      </c>
      <c r="N13" s="14">
        <v>60348.91</v>
      </c>
      <c r="O13" s="14">
        <v>56343</v>
      </c>
    </row>
    <row r="14" spans="1:15" ht="21.75" customHeight="1" x14ac:dyDescent="0.2">
      <c r="A14" s="4">
        <v>8</v>
      </c>
      <c r="B14" s="18" t="s">
        <v>31</v>
      </c>
      <c r="C14" s="6">
        <v>10</v>
      </c>
      <c r="D14" s="16" t="s">
        <v>32</v>
      </c>
      <c r="E14" s="17">
        <v>235991.93</v>
      </c>
      <c r="F14" s="12">
        <v>26691.93</v>
      </c>
      <c r="G14" s="47"/>
      <c r="H14" s="48"/>
      <c r="I14" s="47"/>
      <c r="J14" s="13">
        <f>4168107.55/3410.69</f>
        <v>1222.0716482588566</v>
      </c>
      <c r="K14" s="14">
        <v>54300</v>
      </c>
      <c r="L14" s="14">
        <v>95000</v>
      </c>
      <c r="M14" s="14">
        <v>55000</v>
      </c>
      <c r="N14" s="14">
        <v>5000</v>
      </c>
      <c r="O14" s="14">
        <v>0</v>
      </c>
    </row>
    <row r="15" spans="1:15" ht="21.75" customHeight="1" x14ac:dyDescent="0.2">
      <c r="A15" s="40">
        <v>9</v>
      </c>
      <c r="B15" s="45" t="s">
        <v>33</v>
      </c>
      <c r="C15" s="6">
        <v>11</v>
      </c>
      <c r="D15" s="16" t="s">
        <v>34</v>
      </c>
      <c r="E15" s="19">
        <v>61188288.629999995</v>
      </c>
      <c r="F15" s="19">
        <v>61188288.629999995</v>
      </c>
      <c r="G15" s="49">
        <v>2181318</v>
      </c>
      <c r="H15" s="50">
        <v>2051091</v>
      </c>
      <c r="I15" s="47">
        <v>0</v>
      </c>
      <c r="J15" s="13">
        <v>35021452</v>
      </c>
      <c r="K15" s="21">
        <v>32500</v>
      </c>
      <c r="L15" s="13">
        <v>0</v>
      </c>
      <c r="M15" s="22">
        <v>50000</v>
      </c>
      <c r="N15" s="13">
        <v>250000</v>
      </c>
      <c r="O15" s="14">
        <v>0</v>
      </c>
    </row>
    <row r="16" spans="1:15" ht="21.75" customHeight="1" x14ac:dyDescent="0.2">
      <c r="A16" s="41"/>
      <c r="B16" s="46"/>
      <c r="C16" s="6">
        <v>12</v>
      </c>
      <c r="D16" s="16" t="s">
        <v>35</v>
      </c>
      <c r="E16" s="19">
        <v>56864725.090000004</v>
      </c>
      <c r="F16" s="19">
        <v>56864725.090000004</v>
      </c>
      <c r="G16" s="49">
        <v>2304656</v>
      </c>
      <c r="H16" s="50">
        <v>2254190</v>
      </c>
      <c r="I16" s="22">
        <v>12468495.174299901</v>
      </c>
      <c r="J16" s="13">
        <v>47372702.030000001</v>
      </c>
      <c r="K16" s="21">
        <v>10460</v>
      </c>
      <c r="L16" s="13">
        <v>0</v>
      </c>
      <c r="M16" s="22">
        <v>50000</v>
      </c>
      <c r="N16" s="13">
        <v>250000</v>
      </c>
      <c r="O16" s="14">
        <v>0</v>
      </c>
    </row>
    <row r="17" spans="1:15" ht="21.75" customHeight="1" x14ac:dyDescent="0.2">
      <c r="A17" s="3">
        <v>10</v>
      </c>
      <c r="B17" s="23" t="s">
        <v>36</v>
      </c>
      <c r="C17" s="6">
        <v>13</v>
      </c>
      <c r="D17" s="16" t="s">
        <v>37</v>
      </c>
      <c r="E17" s="12">
        <v>9139456</v>
      </c>
      <c r="F17" s="12">
        <v>9139456</v>
      </c>
      <c r="G17" s="49">
        <v>403107</v>
      </c>
      <c r="H17" s="50">
        <v>426856</v>
      </c>
      <c r="I17" s="22">
        <v>1519403.6782334566</v>
      </c>
      <c r="J17" s="13">
        <v>5707752.3600000003</v>
      </c>
      <c r="K17" s="13">
        <v>11975</v>
      </c>
      <c r="L17" s="13">
        <v>60000</v>
      </c>
      <c r="M17" s="13">
        <v>30000</v>
      </c>
      <c r="N17" s="13">
        <f>30000000/3410.69+92924.13</f>
        <v>101720.00414863268</v>
      </c>
      <c r="O17" s="14">
        <v>0</v>
      </c>
    </row>
    <row r="18" spans="1:15" ht="21.75" customHeight="1" x14ac:dyDescent="0.2">
      <c r="A18" s="3">
        <v>11</v>
      </c>
      <c r="B18" s="23" t="s">
        <v>38</v>
      </c>
      <c r="C18" s="6">
        <v>14</v>
      </c>
      <c r="D18" s="16" t="s">
        <v>39</v>
      </c>
      <c r="E18" s="17">
        <v>877318.47</v>
      </c>
      <c r="F18" s="12">
        <v>861890.92</v>
      </c>
      <c r="G18" s="47"/>
      <c r="H18" s="48"/>
      <c r="I18" s="47"/>
      <c r="J18" s="13">
        <f>897432808.72/3410.69</f>
        <v>263123.53474516887</v>
      </c>
      <c r="K18" s="13">
        <v>21800</v>
      </c>
      <c r="L18" s="13">
        <v>44876.71</v>
      </c>
      <c r="M18" s="13">
        <v>5000</v>
      </c>
      <c r="N18" s="13">
        <v>9717.59</v>
      </c>
      <c r="O18" s="14">
        <v>0</v>
      </c>
    </row>
    <row r="19" spans="1:15" ht="21.75" customHeight="1" x14ac:dyDescent="0.2">
      <c r="A19" s="4"/>
      <c r="B19" s="51" t="s">
        <v>49</v>
      </c>
      <c r="C19" s="52"/>
      <c r="D19" s="52"/>
      <c r="E19" s="17"/>
      <c r="F19" s="12"/>
      <c r="G19" s="33"/>
      <c r="H19" s="34"/>
      <c r="I19" s="20"/>
      <c r="J19" s="13"/>
      <c r="K19" s="13"/>
      <c r="L19" s="13"/>
      <c r="M19" s="13"/>
      <c r="N19" s="13"/>
      <c r="O19" s="14"/>
    </row>
    <row r="20" spans="1:15" ht="21.75" customHeight="1" x14ac:dyDescent="0.2">
      <c r="A20" s="28">
        <v>1</v>
      </c>
      <c r="B20" s="29" t="s">
        <v>41</v>
      </c>
      <c r="C20" s="30">
        <v>1</v>
      </c>
      <c r="D20" s="31" t="s">
        <v>42</v>
      </c>
      <c r="E20" s="17">
        <f>SUM(K20:O20)</f>
        <v>204147.41</v>
      </c>
      <c r="F20" s="12"/>
      <c r="G20" s="20"/>
      <c r="H20" s="32"/>
      <c r="I20" s="20"/>
      <c r="J20" s="13"/>
      <c r="K20" s="14">
        <v>204147.41</v>
      </c>
      <c r="L20" s="14"/>
      <c r="M20" s="14"/>
      <c r="N20" s="14"/>
      <c r="O20" s="14"/>
    </row>
    <row r="21" spans="1:15" ht="30.75" customHeight="1" x14ac:dyDescent="0.2">
      <c r="A21" s="28">
        <v>2</v>
      </c>
      <c r="B21" s="29" t="s">
        <v>43</v>
      </c>
      <c r="C21" s="30">
        <v>4</v>
      </c>
      <c r="D21" s="31" t="s">
        <v>44</v>
      </c>
      <c r="E21" s="17">
        <f t="shared" ref="E21:E23" si="0">SUM(K21:O21)</f>
        <v>0</v>
      </c>
      <c r="F21" s="12"/>
      <c r="G21" s="20"/>
      <c r="H21" s="32"/>
      <c r="I21" s="20"/>
      <c r="J21" s="13"/>
      <c r="K21" s="14"/>
      <c r="L21" s="14"/>
      <c r="M21" s="14"/>
      <c r="N21" s="14"/>
      <c r="O21" s="14"/>
    </row>
    <row r="22" spans="1:15" ht="21.75" customHeight="1" x14ac:dyDescent="0.2">
      <c r="A22" s="28">
        <v>3</v>
      </c>
      <c r="B22" s="29" t="s">
        <v>45</v>
      </c>
      <c r="C22" s="30">
        <v>2</v>
      </c>
      <c r="D22" s="31" t="s">
        <v>46</v>
      </c>
      <c r="E22" s="17">
        <f t="shared" si="0"/>
        <v>105361.42540000001</v>
      </c>
      <c r="F22" s="12"/>
      <c r="G22" s="20"/>
      <c r="H22" s="32"/>
      <c r="I22" s="20"/>
      <c r="J22" s="13"/>
      <c r="K22" s="14">
        <v>5361.4254000000001</v>
      </c>
      <c r="L22" s="14">
        <v>50000</v>
      </c>
      <c r="M22" s="14">
        <v>50000</v>
      </c>
      <c r="N22" s="14"/>
      <c r="O22" s="14"/>
    </row>
    <row r="23" spans="1:15" ht="21.75" customHeight="1" x14ac:dyDescent="0.2">
      <c r="A23" s="28">
        <v>4</v>
      </c>
      <c r="B23" s="29" t="s">
        <v>47</v>
      </c>
      <c r="C23" s="30">
        <v>3</v>
      </c>
      <c r="D23" s="31" t="s">
        <v>48</v>
      </c>
      <c r="E23" s="17">
        <f t="shared" si="0"/>
        <v>5000</v>
      </c>
      <c r="F23" s="12"/>
      <c r="G23" s="20"/>
      <c r="H23" s="32"/>
      <c r="I23" s="20"/>
      <c r="J23" s="13"/>
      <c r="K23" s="14"/>
      <c r="L23" s="14"/>
      <c r="M23" s="21">
        <v>5000</v>
      </c>
      <c r="N23" s="14"/>
      <c r="O23" s="14"/>
    </row>
    <row r="24" spans="1:15" ht="42.75" customHeight="1" x14ac:dyDescent="0.2">
      <c r="A24" s="35" t="s">
        <v>40</v>
      </c>
      <c r="B24" s="35"/>
      <c r="C24" s="35"/>
      <c r="D24" s="35"/>
      <c r="E24" s="24">
        <f t="shared" ref="E24:O24" si="1">SUM(E5:E23)</f>
        <v>155438488.9754</v>
      </c>
      <c r="F24" s="24">
        <f t="shared" si="1"/>
        <v>151238922.48999998</v>
      </c>
      <c r="G24" s="24">
        <f t="shared" si="1"/>
        <v>4889081</v>
      </c>
      <c r="H24" s="24">
        <f t="shared" si="1"/>
        <v>4732137</v>
      </c>
      <c r="I24" s="24">
        <f t="shared" si="1"/>
        <v>13987898.852533357</v>
      </c>
      <c r="J24" s="24">
        <f t="shared" si="1"/>
        <v>175182545.2891084</v>
      </c>
      <c r="K24" s="24">
        <f t="shared" si="1"/>
        <v>927411.56540000008</v>
      </c>
      <c r="L24" s="24">
        <f t="shared" si="1"/>
        <v>705544.02</v>
      </c>
      <c r="M24" s="24">
        <f t="shared" si="1"/>
        <v>677228</v>
      </c>
      <c r="N24" s="24">
        <f t="shared" si="1"/>
        <v>1017015.5141486326</v>
      </c>
      <c r="O24" s="24">
        <f t="shared" si="1"/>
        <v>616314.80000000005</v>
      </c>
    </row>
  </sheetData>
  <mergeCells count="13">
    <mergeCell ref="B1:N1"/>
    <mergeCell ref="E3:O3"/>
    <mergeCell ref="A8:A10"/>
    <mergeCell ref="B8:B10"/>
    <mergeCell ref="A15:A16"/>
    <mergeCell ref="B15:B16"/>
    <mergeCell ref="A24:D24"/>
    <mergeCell ref="J8:J10"/>
    <mergeCell ref="B19:D19"/>
    <mergeCell ref="A3:A4"/>
    <mergeCell ref="B3:B4"/>
    <mergeCell ref="C3:C4"/>
    <mergeCell ref="D3:D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Khorolsuren Ms. Tumurbaatar</dc:creator>
  <cp:lastModifiedBy>Ulziisaikhan Ms. Davaa</cp:lastModifiedBy>
  <dcterms:created xsi:type="dcterms:W3CDTF">2024-02-19T04:12:27Z</dcterms:created>
  <dcterms:modified xsi:type="dcterms:W3CDTF">2024-03-18T04:17:18Z</dcterms:modified>
</cp:coreProperties>
</file>